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521" windowWidth="5760" windowHeight="6195" tabRatio="312" activeTab="0"/>
  </bookViews>
  <sheets>
    <sheet name="Калькуляция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17" sheetId="16" r:id="rId16"/>
    <sheet name="Лист18" sheetId="17" r:id="rId17"/>
    <sheet name="Лист19" sheetId="18" r:id="rId18"/>
    <sheet name="Лист20" sheetId="19" r:id="rId19"/>
    <sheet name="Лист21" sheetId="20" r:id="rId20"/>
    <sheet name="Лист22" sheetId="21" r:id="rId21"/>
    <sheet name="Лист23" sheetId="22" r:id="rId22"/>
    <sheet name="Лист24" sheetId="23" r:id="rId23"/>
    <sheet name="Лист25" sheetId="24" r:id="rId24"/>
    <sheet name="Лист26" sheetId="25" r:id="rId25"/>
    <sheet name="Лист27" sheetId="26" r:id="rId26"/>
    <sheet name="Лист28" sheetId="27" r:id="rId27"/>
    <sheet name="Лист29" sheetId="28" r:id="rId28"/>
    <sheet name="Лист30" sheetId="29" r:id="rId29"/>
    <sheet name="Лист31" sheetId="30" r:id="rId30"/>
    <sheet name="Лист32" sheetId="31" r:id="rId31"/>
    <sheet name="Лист33" sheetId="32" r:id="rId32"/>
    <sheet name="Лист34" sheetId="33" r:id="rId33"/>
    <sheet name="Лист35" sheetId="34" r:id="rId34"/>
    <sheet name="Лист36" sheetId="35" r:id="rId35"/>
    <sheet name="Лист37" sheetId="36" r:id="rId36"/>
    <sheet name="Лист38" sheetId="37" r:id="rId37"/>
    <sheet name="Лист39" sheetId="38" r:id="rId38"/>
    <sheet name="Лист40" sheetId="39" r:id="rId39"/>
    <sheet name="Лист41" sheetId="40" r:id="rId40"/>
    <sheet name="Лист42" sheetId="41" r:id="rId41"/>
    <sheet name="Лист43" sheetId="42" r:id="rId42"/>
    <sheet name="Лист44" sheetId="43" r:id="rId43"/>
    <sheet name="Лист45" sheetId="44" r:id="rId44"/>
    <sheet name="Лист46" sheetId="45" r:id="rId45"/>
    <sheet name="Лист47" sheetId="46" r:id="rId46"/>
    <sheet name="Лист48" sheetId="47" r:id="rId47"/>
    <sheet name="Лист49" sheetId="48" r:id="rId48"/>
    <sheet name="Лист50" sheetId="49" r:id="rId49"/>
    <sheet name="Лист51" sheetId="50" r:id="rId50"/>
    <sheet name="Лист52" sheetId="51" r:id="rId51"/>
    <sheet name="Лист53" sheetId="52" r:id="rId52"/>
    <sheet name="Лист54" sheetId="53" r:id="rId53"/>
    <sheet name="Лист55" sheetId="54" r:id="rId54"/>
    <sheet name="Лист56" sheetId="55" r:id="rId55"/>
    <sheet name="Лист57" sheetId="56" r:id="rId56"/>
    <sheet name="Лист58" sheetId="57" r:id="rId57"/>
    <sheet name="Лист59" sheetId="58" r:id="rId58"/>
    <sheet name="Лист60" sheetId="59" r:id="rId59"/>
  </sheets>
  <definedNames/>
  <calcPr fullCalcOnLoad="1"/>
</workbook>
</file>

<file path=xl/sharedStrings.xml><?xml version="1.0" encoding="utf-8"?>
<sst xmlns="http://schemas.openxmlformats.org/spreadsheetml/2006/main" count="133" uniqueCount="98">
  <si>
    <t>КАЛЬКУЛЯЦИЯ</t>
  </si>
  <si>
    <t>на</t>
  </si>
  <si>
    <t>год</t>
  </si>
  <si>
    <t>№№</t>
  </si>
  <si>
    <t>Статьи</t>
  </si>
  <si>
    <t>п/п</t>
  </si>
  <si>
    <t>затрат</t>
  </si>
  <si>
    <t xml:space="preserve"> </t>
  </si>
  <si>
    <t>1</t>
  </si>
  <si>
    <t>2</t>
  </si>
  <si>
    <t>3</t>
  </si>
  <si>
    <t>4</t>
  </si>
  <si>
    <t>5</t>
  </si>
  <si>
    <t>6</t>
  </si>
  <si>
    <t>период</t>
  </si>
  <si>
    <t>мый</t>
  </si>
  <si>
    <t>7</t>
  </si>
  <si>
    <t>Прочие  расходы</t>
  </si>
  <si>
    <t>Вода на технологические цели</t>
  </si>
  <si>
    <t>Регу-</t>
  </si>
  <si>
    <t>лируе-</t>
  </si>
  <si>
    <t>Коэфф.</t>
  </si>
  <si>
    <t xml:space="preserve">Топливо на  технологич. цели </t>
  </si>
  <si>
    <t>Эл.энергия на технологич.цели</t>
  </si>
  <si>
    <t>Зарплата основная и дополнит.</t>
  </si>
  <si>
    <t>Отчисления  на социал.нужды</t>
  </si>
  <si>
    <t>Общепроизвод.расходы, в т.ч.:</t>
  </si>
  <si>
    <t>зат-</t>
  </si>
  <si>
    <t>раты</t>
  </si>
  <si>
    <t>Коэфф</t>
  </si>
  <si>
    <t>измен.</t>
  </si>
  <si>
    <t>по от-</t>
  </si>
  <si>
    <t>ношен.</t>
  </si>
  <si>
    <t>к</t>
  </si>
  <si>
    <t>плану</t>
  </si>
  <si>
    <t>8</t>
  </si>
  <si>
    <t>СТОИМОСТИ  ТЕПЛОЭНЕРГИИ, ВЫРАБАТЫВАЕМОЙ  И  ОТПУСКАЕМОЙ</t>
  </si>
  <si>
    <t xml:space="preserve">  ПОТРЕБИТЕЛЯМ  </t>
  </si>
  <si>
    <t>оборудования,транспортных</t>
  </si>
  <si>
    <t>средств,зданий,сооружений</t>
  </si>
  <si>
    <t>отчислен. на соцнужды прочего</t>
  </si>
  <si>
    <t>производственного персонала</t>
  </si>
  <si>
    <t>Удельный расход:</t>
  </si>
  <si>
    <t>Потери в сетях,  %</t>
  </si>
  <si>
    <t>изменен.</t>
  </si>
  <si>
    <t>Рентабельность,   %</t>
  </si>
  <si>
    <t>Тариф 1 Гкал,  руб.</t>
  </si>
  <si>
    <t>тыс. руб.</t>
  </si>
  <si>
    <t xml:space="preserve">   - топлива,  кг у.т./Гкал</t>
  </si>
  <si>
    <r>
      <t xml:space="preserve">  </t>
    </r>
    <r>
      <rPr>
        <sz val="11"/>
        <rFont val="Times New Roman"/>
        <family val="1"/>
      </rPr>
      <t xml:space="preserve"> - э/энергии, кВтч/Гкал</t>
    </r>
  </si>
  <si>
    <t>6.1.</t>
  </si>
  <si>
    <t>6.2.</t>
  </si>
  <si>
    <t xml:space="preserve">Ремонт основных фондов </t>
  </si>
  <si>
    <t>6.3.</t>
  </si>
  <si>
    <t>6.4.</t>
  </si>
  <si>
    <t>9</t>
  </si>
  <si>
    <t>10</t>
  </si>
  <si>
    <t>11</t>
  </si>
  <si>
    <t>12</t>
  </si>
  <si>
    <t>Объем полезного отпуска</t>
  </si>
  <si>
    <t>Амортизация производственного</t>
  </si>
  <si>
    <t xml:space="preserve">Зарплата основная и дополнит., </t>
  </si>
  <si>
    <t>к утверж</t>
  </si>
  <si>
    <t>к   утв.</t>
  </si>
  <si>
    <t>Вид  топлива</t>
  </si>
  <si>
    <t>Утверж-</t>
  </si>
  <si>
    <t xml:space="preserve">дено </t>
  </si>
  <si>
    <t>Объем выработки  теплоэн.</t>
  </si>
  <si>
    <t>Факт. нагрузка котельной, %</t>
  </si>
  <si>
    <t xml:space="preserve"> производственных  рабочих</t>
  </si>
  <si>
    <t>Объем т/эн,отпуск. на сторону, Гкал</t>
  </si>
  <si>
    <t>в т.ч.   населению</t>
  </si>
  <si>
    <t>Предложения УРТ</t>
  </si>
  <si>
    <t>в т.ч.   на сторону</t>
  </si>
  <si>
    <t xml:space="preserve">в т.ч.   на сторону, </t>
  </si>
  <si>
    <t xml:space="preserve">Справочно:  </t>
  </si>
  <si>
    <t>Общехозяйственные расходы,</t>
  </si>
  <si>
    <t xml:space="preserve"> в т.ч. аренда</t>
  </si>
  <si>
    <t>налоги и другие обязательные платежи и сборы</t>
  </si>
  <si>
    <t>7.1</t>
  </si>
  <si>
    <t>7.2</t>
  </si>
  <si>
    <t xml:space="preserve">Итого  расходы
</t>
  </si>
  <si>
    <t xml:space="preserve">Валовая прибыль,     </t>
  </si>
  <si>
    <t>9.1</t>
  </si>
  <si>
    <t>8.1.</t>
  </si>
  <si>
    <t xml:space="preserve">Товарная продукция, </t>
  </si>
  <si>
    <t>11.1</t>
  </si>
  <si>
    <t>Удел.вес т/эн.,отпуск. на  сторону в общем объёме полез.отпуска  %</t>
  </si>
  <si>
    <t>УРТ</t>
  </si>
  <si>
    <t>ГУТ</t>
  </si>
  <si>
    <t xml:space="preserve">на </t>
  </si>
  <si>
    <t>газ</t>
  </si>
  <si>
    <t>ООО "Ипподромное", г. Воронеж</t>
  </si>
  <si>
    <t>Факт</t>
  </si>
  <si>
    <t xml:space="preserve">Директор  </t>
  </si>
  <si>
    <t>О.Н.Неврюев.</t>
  </si>
  <si>
    <t>за 1 кв.</t>
  </si>
  <si>
    <t>2012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</si>
</sst>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;[Red]0.00"/>
    <numFmt numFmtId="166" formatCode="0.0"/>
    <numFmt numFmtId="167" formatCode="0.000000"/>
    <numFmt numFmtId="168" formatCode="0.0000000"/>
    <numFmt numFmtId="169" formatCode="0.00000"/>
    <numFmt numFmtId="170" formatCode="0.0000"/>
  </numFmts>
  <fonts count="45">
    <font>
      <sz val="10"/>
      <name val="Times New Roman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49" fontId="0" fillId="0" borderId="14" xfId="0" applyNumberFormat="1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/>
    </xf>
    <xf numFmtId="49" fontId="2" fillId="0" borderId="15" xfId="0" applyNumberFormat="1" applyFont="1" applyBorder="1" applyAlignment="1" applyProtection="1">
      <alignment horizontal="center"/>
      <protection/>
    </xf>
    <xf numFmtId="49" fontId="6" fillId="0" borderId="16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33" borderId="19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right" vertical="center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 horizontal="right" vertical="center"/>
      <protection locked="0"/>
    </xf>
    <xf numFmtId="0" fontId="4" fillId="33" borderId="20" xfId="0" applyNumberFormat="1" applyFont="1" applyFill="1" applyBorder="1" applyAlignment="1" applyProtection="1">
      <alignment horizontal="right" vertical="center"/>
      <protection locked="0"/>
    </xf>
    <xf numFmtId="0" fontId="4" fillId="33" borderId="21" xfId="0" applyNumberFormat="1" applyFont="1" applyFill="1" applyBorder="1" applyAlignment="1" applyProtection="1">
      <alignment horizontal="right" vertical="center"/>
      <protection locked="0"/>
    </xf>
    <xf numFmtId="0" fontId="4" fillId="34" borderId="13" xfId="0" applyNumberFormat="1" applyFont="1" applyFill="1" applyBorder="1" applyAlignment="1" applyProtection="1">
      <alignment horizontal="right" vertical="center"/>
      <protection/>
    </xf>
    <xf numFmtId="0" fontId="4" fillId="34" borderId="18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/>
      <protection/>
    </xf>
    <xf numFmtId="0" fontId="4" fillId="33" borderId="15" xfId="0" applyNumberFormat="1" applyFont="1" applyFill="1" applyBorder="1" applyAlignment="1" applyProtection="1">
      <alignment vertical="center"/>
      <protection/>
    </xf>
    <xf numFmtId="0" fontId="4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4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right" vertical="center"/>
      <protection locked="0"/>
    </xf>
    <xf numFmtId="0" fontId="4" fillId="33" borderId="17" xfId="0" applyNumberFormat="1" applyFont="1" applyFill="1" applyBorder="1" applyAlignment="1" applyProtection="1">
      <alignment horizontal="right" vertical="center"/>
      <protection locked="0"/>
    </xf>
    <xf numFmtId="0" fontId="4" fillId="34" borderId="15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>
      <alignment vertical="center"/>
    </xf>
    <xf numFmtId="0" fontId="4" fillId="33" borderId="16" xfId="0" applyNumberFormat="1" applyFont="1" applyFill="1" applyBorder="1" applyAlignment="1" applyProtection="1">
      <alignment horizontal="right"/>
      <protection/>
    </xf>
    <xf numFmtId="0" fontId="0" fillId="33" borderId="15" xfId="0" applyNumberFormat="1" applyFill="1" applyBorder="1" applyAlignment="1" applyProtection="1">
      <alignment horizontal="right"/>
      <protection/>
    </xf>
    <xf numFmtId="0" fontId="0" fillId="33" borderId="15" xfId="0" applyNumberFormat="1" applyFill="1" applyBorder="1" applyAlignment="1" applyProtection="1">
      <alignment/>
      <protection/>
    </xf>
    <xf numFmtId="0" fontId="0" fillId="33" borderId="16" xfId="0" applyNumberFormat="1" applyFill="1" applyBorder="1" applyAlignment="1" applyProtection="1">
      <alignment/>
      <protection/>
    </xf>
    <xf numFmtId="0" fontId="4" fillId="33" borderId="20" xfId="0" applyNumberFormat="1" applyFont="1" applyFill="1" applyBorder="1" applyAlignment="1" applyProtection="1">
      <alignment horizontal="right"/>
      <protection locked="0"/>
    </xf>
    <xf numFmtId="0" fontId="4" fillId="33" borderId="12" xfId="0" applyNumberFormat="1" applyFont="1" applyFill="1" applyBorder="1" applyAlignment="1" applyProtection="1">
      <alignment horizontal="right"/>
      <protection locked="0"/>
    </xf>
    <xf numFmtId="0" fontId="4" fillId="34" borderId="12" xfId="0" applyNumberFormat="1" applyFont="1" applyFill="1" applyBorder="1" applyAlignment="1" applyProtection="1">
      <alignment horizontal="center"/>
      <protection/>
    </xf>
    <xf numFmtId="0" fontId="4" fillId="33" borderId="13" xfId="0" applyNumberFormat="1" applyFont="1" applyFill="1" applyBorder="1" applyAlignment="1" applyProtection="1">
      <alignment horizontal="right"/>
      <protection locked="0"/>
    </xf>
    <xf numFmtId="0" fontId="4" fillId="33" borderId="22" xfId="0" applyNumberFormat="1" applyFont="1" applyFill="1" applyBorder="1" applyAlignment="1" applyProtection="1">
      <alignment horizontal="right"/>
      <protection locked="0"/>
    </xf>
    <xf numFmtId="0" fontId="4" fillId="33" borderId="13" xfId="0" applyNumberFormat="1" applyFont="1" applyFill="1" applyBorder="1" applyAlignment="1" applyProtection="1">
      <alignment/>
      <protection/>
    </xf>
    <xf numFmtId="0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5" fillId="33" borderId="13" xfId="0" applyNumberFormat="1" applyFont="1" applyFill="1" applyBorder="1" applyAlignment="1" applyProtection="1">
      <alignment horizontal="center"/>
      <protection/>
    </xf>
    <xf numFmtId="49" fontId="4" fillId="0" borderId="19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1" fillId="0" borderId="14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22" xfId="0" applyNumberFormat="1" applyFont="1" applyFill="1" applyBorder="1" applyAlignment="1">
      <alignment horizontal="left" vertical="top" wrapText="1"/>
    </xf>
    <xf numFmtId="2" fontId="9" fillId="0" borderId="18" xfId="0" applyNumberFormat="1" applyFont="1" applyFill="1" applyBorder="1" applyAlignment="1" applyProtection="1">
      <alignment horizontal="right" vertical="center"/>
      <protection/>
    </xf>
    <xf numFmtId="2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/>
      <protection locked="0"/>
    </xf>
    <xf numFmtId="166" fontId="4" fillId="0" borderId="13" xfId="0" applyNumberFormat="1" applyFont="1" applyFill="1" applyBorder="1" applyAlignment="1" applyProtection="1">
      <alignment horizontal="right" vertical="center"/>
      <protection locked="0"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/>
      <protection locked="0"/>
    </xf>
    <xf numFmtId="2" fontId="4" fillId="33" borderId="2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center" textRotation="90"/>
    </xf>
    <xf numFmtId="49" fontId="3" fillId="0" borderId="15" xfId="0" applyNumberFormat="1" applyFont="1" applyBorder="1" applyAlignment="1">
      <alignment horizontal="left" vertical="center" textRotation="90"/>
    </xf>
    <xf numFmtId="49" fontId="3" fillId="0" borderId="12" xfId="0" applyNumberFormat="1" applyFont="1" applyBorder="1" applyAlignment="1">
      <alignment horizontal="left" vertical="center" textRotation="90"/>
    </xf>
    <xf numFmtId="49" fontId="0" fillId="0" borderId="10" xfId="0" applyNumberFormat="1" applyFont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8" xfId="0" applyNumberFormat="1" applyFont="1" applyBorder="1" applyAlignment="1" applyProtection="1">
      <alignment horizontal="center"/>
      <protection/>
    </xf>
    <xf numFmtId="49" fontId="5" fillId="0" borderId="22" xfId="0" applyNumberFormat="1" applyFont="1" applyBorder="1" applyAlignment="1" applyProtection="1">
      <alignment horizontal="center"/>
      <protection/>
    </xf>
    <xf numFmtId="49" fontId="5" fillId="0" borderId="19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4" fillId="0" borderId="1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6" fillId="0" borderId="2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5" fillId="0" borderId="23" xfId="0" applyNumberFormat="1" applyFont="1" applyBorder="1" applyAlignment="1">
      <alignment horizontal="center"/>
    </xf>
    <xf numFmtId="49" fontId="8" fillId="0" borderId="11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59"/>
  <sheetViews>
    <sheetView showZeros="0" tabSelected="1" zoomScale="115" zoomScaleNormal="115" zoomScalePageLayoutView="0" workbookViewId="0" topLeftCell="A28">
      <selection activeCell="K37" sqref="K37"/>
    </sheetView>
  </sheetViews>
  <sheetFormatPr defaultColWidth="9.33203125" defaultRowHeight="12.75"/>
  <cols>
    <col min="1" max="1" width="4.66015625" style="4" customWidth="1"/>
    <col min="4" max="4" width="19.5" style="0" customWidth="1"/>
    <col min="5" max="5" width="10.83203125" style="0" customWidth="1"/>
    <col min="6" max="7" width="11.16015625" style="0" customWidth="1"/>
    <col min="8" max="8" width="8.5" style="0" customWidth="1"/>
    <col min="9" max="9" width="11.33203125" style="0" customWidth="1"/>
    <col min="10" max="10" width="9" style="0" customWidth="1"/>
    <col min="11" max="11" width="11.83203125" style="0" bestFit="1" customWidth="1"/>
    <col min="12" max="12" width="9.5" style="0" customWidth="1"/>
  </cols>
  <sheetData>
    <row r="1" spans="1:11" s="19" customFormat="1" ht="15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20" customFormat="1" ht="12.75" customHeight="1">
      <c r="A2" s="182" t="s">
        <v>36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20" customFormat="1" ht="12.75">
      <c r="A3" s="182" t="s">
        <v>37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s="2" customFormat="1" ht="18.75">
      <c r="A4" s="8"/>
      <c r="B4" s="185" t="s">
        <v>92</v>
      </c>
      <c r="C4" s="185"/>
      <c r="D4" s="185"/>
      <c r="E4" s="185"/>
      <c r="F4" s="185"/>
      <c r="G4" s="185"/>
      <c r="H4" s="185"/>
      <c r="I4" s="185"/>
      <c r="J4" s="185"/>
      <c r="K4" s="39"/>
    </row>
    <row r="5" spans="1:12" s="2" customFormat="1" ht="12.75" customHeight="1">
      <c r="A5" s="1"/>
      <c r="D5" s="184"/>
      <c r="E5" s="184"/>
      <c r="F5" s="184"/>
      <c r="G5" s="184"/>
      <c r="H5" s="184"/>
      <c r="J5" s="12"/>
      <c r="K5" s="12"/>
      <c r="L5" s="12"/>
    </row>
    <row r="6" spans="1:11" s="2" customFormat="1" ht="15.75">
      <c r="A6" s="5"/>
      <c r="B6" s="6"/>
      <c r="C6" s="6"/>
      <c r="D6" s="42" t="s">
        <v>1</v>
      </c>
      <c r="E6" s="183" t="s">
        <v>97</v>
      </c>
      <c r="F6" s="183"/>
      <c r="G6" s="43" t="s">
        <v>2</v>
      </c>
      <c r="H6" s="6"/>
      <c r="I6" s="6"/>
      <c r="J6" s="22" t="s">
        <v>47</v>
      </c>
      <c r="K6" s="13"/>
    </row>
    <row r="7" spans="1:11" s="27" customFormat="1" ht="15">
      <c r="A7" s="28" t="s">
        <v>7</v>
      </c>
      <c r="B7" s="25" t="s">
        <v>7</v>
      </c>
      <c r="C7" s="26"/>
      <c r="E7" s="28"/>
      <c r="F7" s="28"/>
      <c r="G7" s="45" t="s">
        <v>19</v>
      </c>
      <c r="H7" s="35" t="s">
        <v>21</v>
      </c>
      <c r="I7" s="148" t="s">
        <v>72</v>
      </c>
      <c r="J7" s="149"/>
      <c r="K7" s="150"/>
    </row>
    <row r="8" spans="1:11" s="27" customFormat="1" ht="12.75" customHeight="1">
      <c r="A8" s="21" t="s">
        <v>7</v>
      </c>
      <c r="B8" s="157" t="s">
        <v>4</v>
      </c>
      <c r="C8" s="158"/>
      <c r="D8" s="159"/>
      <c r="E8" s="122" t="s">
        <v>65</v>
      </c>
      <c r="F8" s="46" t="s">
        <v>93</v>
      </c>
      <c r="G8" s="46" t="s">
        <v>20</v>
      </c>
      <c r="H8" s="35" t="s">
        <v>44</v>
      </c>
      <c r="I8" s="28"/>
      <c r="J8" s="36" t="s">
        <v>29</v>
      </c>
      <c r="K8" s="36" t="s">
        <v>29</v>
      </c>
    </row>
    <row r="9" spans="1:11" s="27" customFormat="1" ht="13.5" customHeight="1">
      <c r="A9" s="21" t="s">
        <v>3</v>
      </c>
      <c r="B9" s="29"/>
      <c r="C9" s="30"/>
      <c r="D9" s="31"/>
      <c r="E9" s="122" t="s">
        <v>66</v>
      </c>
      <c r="F9" s="47"/>
      <c r="G9" s="46" t="s">
        <v>15</v>
      </c>
      <c r="H9" s="35" t="s">
        <v>62</v>
      </c>
      <c r="I9" s="46" t="s">
        <v>27</v>
      </c>
      <c r="J9" s="35" t="s">
        <v>30</v>
      </c>
      <c r="K9" s="35" t="s">
        <v>30</v>
      </c>
    </row>
    <row r="10" spans="1:11" s="27" customFormat="1" ht="12.75" customHeight="1">
      <c r="A10" s="21" t="s">
        <v>5</v>
      </c>
      <c r="B10" s="157" t="s">
        <v>6</v>
      </c>
      <c r="C10" s="158"/>
      <c r="D10" s="159"/>
      <c r="E10" s="122" t="s">
        <v>89</v>
      </c>
      <c r="F10" s="46" t="s">
        <v>96</v>
      </c>
      <c r="G10" s="46" t="s">
        <v>14</v>
      </c>
      <c r="H10" s="35" t="s">
        <v>88</v>
      </c>
      <c r="I10" s="46" t="s">
        <v>28</v>
      </c>
      <c r="J10" s="35" t="s">
        <v>31</v>
      </c>
      <c r="K10" s="35" t="s">
        <v>31</v>
      </c>
    </row>
    <row r="11" spans="1:11" s="27" customFormat="1" ht="15">
      <c r="A11" s="21"/>
      <c r="B11" s="32"/>
      <c r="C11" s="33"/>
      <c r="D11" s="34"/>
      <c r="E11" s="122" t="s">
        <v>90</v>
      </c>
      <c r="F11" s="48"/>
      <c r="G11" s="48"/>
      <c r="H11" s="35" t="s">
        <v>7</v>
      </c>
      <c r="I11" s="46" t="s">
        <v>1</v>
      </c>
      <c r="J11" s="35" t="s">
        <v>32</v>
      </c>
      <c r="K11" s="35" t="s">
        <v>32</v>
      </c>
    </row>
    <row r="12" spans="1:11" s="27" customFormat="1" ht="15.75">
      <c r="A12" s="21"/>
      <c r="B12" s="32"/>
      <c r="C12" s="33"/>
      <c r="D12" s="34"/>
      <c r="E12" s="125" t="s">
        <v>97</v>
      </c>
      <c r="F12" s="49" t="s">
        <v>97</v>
      </c>
      <c r="G12" s="49"/>
      <c r="H12" s="21" t="s">
        <v>7</v>
      </c>
      <c r="I12" s="49"/>
      <c r="J12" s="35" t="s">
        <v>63</v>
      </c>
      <c r="K12" s="35" t="s">
        <v>33</v>
      </c>
    </row>
    <row r="13" spans="1:11" s="27" customFormat="1" ht="12.75">
      <c r="A13" s="21"/>
      <c r="B13" s="33"/>
      <c r="C13" s="33"/>
      <c r="D13" s="34"/>
      <c r="E13" s="38"/>
      <c r="F13" s="44" t="s">
        <v>2</v>
      </c>
      <c r="G13" s="44" t="s">
        <v>2</v>
      </c>
      <c r="H13" s="21" t="s">
        <v>7</v>
      </c>
      <c r="I13" s="44" t="s">
        <v>2</v>
      </c>
      <c r="J13" s="37" t="s">
        <v>88</v>
      </c>
      <c r="K13" s="37" t="s">
        <v>34</v>
      </c>
    </row>
    <row r="14" spans="1:11" s="53" customFormat="1" ht="12.75">
      <c r="A14" s="50" t="s">
        <v>8</v>
      </c>
      <c r="B14" s="186" t="s">
        <v>9</v>
      </c>
      <c r="C14" s="187"/>
      <c r="D14" s="188"/>
      <c r="E14" s="52" t="s">
        <v>10</v>
      </c>
      <c r="F14" s="51" t="s">
        <v>11</v>
      </c>
      <c r="G14" s="51" t="s">
        <v>12</v>
      </c>
      <c r="H14" s="50" t="s">
        <v>13</v>
      </c>
      <c r="I14" s="50" t="s">
        <v>16</v>
      </c>
      <c r="J14" s="50" t="s">
        <v>35</v>
      </c>
      <c r="K14" s="50" t="s">
        <v>55</v>
      </c>
    </row>
    <row r="15" spans="1:11" s="2" customFormat="1" ht="15" customHeight="1">
      <c r="A15" s="10" t="s">
        <v>8</v>
      </c>
      <c r="B15" s="154" t="s">
        <v>22</v>
      </c>
      <c r="C15" s="155"/>
      <c r="D15" s="156"/>
      <c r="E15" s="56">
        <v>1123.85</v>
      </c>
      <c r="F15" s="54">
        <v>412.11</v>
      </c>
      <c r="G15" s="54"/>
      <c r="H15" s="55">
        <f>IF(E15&lt;&gt;0,ROUND(G15/E15,2),)</f>
        <v>0</v>
      </c>
      <c r="I15" s="56"/>
      <c r="J15" s="55">
        <f>IF(E15&lt;&gt;0,ROUND(I15/E15,2),)</f>
        <v>0</v>
      </c>
      <c r="K15" s="55">
        <f>IF(G15&lt;&gt;0,ROUND(I15/G15,2),)</f>
        <v>0</v>
      </c>
    </row>
    <row r="16" spans="1:11" s="2" customFormat="1" ht="15" customHeight="1">
      <c r="A16" s="10" t="s">
        <v>9</v>
      </c>
      <c r="B16" s="154" t="s">
        <v>23</v>
      </c>
      <c r="C16" s="155"/>
      <c r="D16" s="156"/>
      <c r="E16" s="56">
        <v>233.45</v>
      </c>
      <c r="F16" s="54">
        <v>90.51</v>
      </c>
      <c r="G16" s="54"/>
      <c r="H16" s="55">
        <f>IF(E16&lt;&gt;0,ROUND(G16/E16,2),)</f>
        <v>0</v>
      </c>
      <c r="I16" s="56"/>
      <c r="J16" s="55">
        <f>IF(E16&lt;&gt;0,ROUND(I16/E16,2),)</f>
        <v>0</v>
      </c>
      <c r="K16" s="55">
        <f>IF(G16&lt;&gt;0,ROUND(I16/G16,2),)</f>
        <v>0</v>
      </c>
    </row>
    <row r="17" spans="1:11" s="2" customFormat="1" ht="15" customHeight="1">
      <c r="A17" s="10" t="s">
        <v>10</v>
      </c>
      <c r="B17" s="154" t="s">
        <v>18</v>
      </c>
      <c r="C17" s="155"/>
      <c r="D17" s="156"/>
      <c r="E17" s="56">
        <v>11.07</v>
      </c>
      <c r="F17" s="54">
        <v>4.55</v>
      </c>
      <c r="G17" s="54"/>
      <c r="H17" s="55">
        <f>IF(E17&lt;&gt;0,ROUND(G17/E17,2),)</f>
        <v>0</v>
      </c>
      <c r="I17" s="56"/>
      <c r="J17" s="55">
        <f>IF(E17&lt;&gt;0,ROUND(I17/E17,2),)</f>
        <v>0</v>
      </c>
      <c r="K17" s="55">
        <f>IF(G17&lt;&gt;0,ROUND(I17/G17,2),)</f>
        <v>0</v>
      </c>
    </row>
    <row r="18" spans="1:11" s="2" customFormat="1" ht="13.5" customHeight="1">
      <c r="A18" s="40" t="s">
        <v>11</v>
      </c>
      <c r="B18" s="151" t="s">
        <v>24</v>
      </c>
      <c r="C18" s="152"/>
      <c r="D18" s="153"/>
      <c r="E18" s="57">
        <v>96.11</v>
      </c>
      <c r="F18" s="57">
        <v>41.4</v>
      </c>
      <c r="G18" s="58"/>
      <c r="H18" s="59" t="s">
        <v>7</v>
      </c>
      <c r="I18" s="57"/>
      <c r="J18" s="59" t="s">
        <v>7</v>
      </c>
      <c r="K18" s="60"/>
    </row>
    <row r="19" spans="1:11" s="2" customFormat="1" ht="13.5" customHeight="1">
      <c r="A19" s="9" t="s">
        <v>7</v>
      </c>
      <c r="B19" s="160" t="s">
        <v>69</v>
      </c>
      <c r="C19" s="161"/>
      <c r="D19" s="162"/>
      <c r="E19" s="62"/>
      <c r="F19" s="61"/>
      <c r="G19" s="61"/>
      <c r="H19" s="55">
        <f>IF(E19&lt;&gt;0,ROUND(G19/E19,2),)</f>
        <v>0</v>
      </c>
      <c r="I19" s="61"/>
      <c r="J19" s="55">
        <f>IF(E19&lt;&gt;0,ROUND(I19/E19,2),)</f>
        <v>0</v>
      </c>
      <c r="K19" s="55">
        <f>IF(G19&lt;&gt;0,ROUND(I19/G19,2),)</f>
        <v>0</v>
      </c>
    </row>
    <row r="20" spans="1:11" s="2" customFormat="1" ht="13.5" customHeight="1">
      <c r="A20" s="9" t="s">
        <v>12</v>
      </c>
      <c r="B20" s="163" t="s">
        <v>25</v>
      </c>
      <c r="C20" s="164"/>
      <c r="D20" s="165"/>
      <c r="E20" s="61">
        <v>32.9</v>
      </c>
      <c r="F20" s="63">
        <v>8.36</v>
      </c>
      <c r="G20" s="63"/>
      <c r="H20" s="55">
        <f>IF(E20&lt;&gt;0,ROUND(G20/E20,2),)</f>
        <v>0</v>
      </c>
      <c r="I20" s="63"/>
      <c r="J20" s="55">
        <f>IF(E20&lt;&gt;0,ROUND(I20/E20,2),)</f>
        <v>0</v>
      </c>
      <c r="K20" s="55">
        <f>IF(G20&lt;&gt;0,ROUND(I20/G20,2),)</f>
        <v>0</v>
      </c>
    </row>
    <row r="21" spans="1:11" s="2" customFormat="1" ht="15" customHeight="1">
      <c r="A21" s="10" t="s">
        <v>13</v>
      </c>
      <c r="B21" s="154" t="s">
        <v>26</v>
      </c>
      <c r="C21" s="155"/>
      <c r="D21" s="156"/>
      <c r="E21" s="65">
        <v>380.57</v>
      </c>
      <c r="F21" s="64">
        <v>95.26</v>
      </c>
      <c r="G21" s="65"/>
      <c r="H21" s="55">
        <f>IF(E21&lt;&gt;0,ROUND(G21/E21,2),)</f>
        <v>0</v>
      </c>
      <c r="I21" s="65"/>
      <c r="J21" s="55">
        <f>IF(E21&lt;&gt;0,ROUND(I21/E21,2),)</f>
        <v>0</v>
      </c>
      <c r="K21" s="55">
        <f>IF(G21&lt;&gt;0,ROUND(I21/G21,2),)</f>
        <v>0</v>
      </c>
    </row>
    <row r="22" spans="1:11" s="7" customFormat="1" ht="13.5" customHeight="1">
      <c r="A22" s="15" t="s">
        <v>50</v>
      </c>
      <c r="B22" s="172" t="s">
        <v>60</v>
      </c>
      <c r="C22" s="173"/>
      <c r="D22" s="174"/>
      <c r="E22" s="66" t="s">
        <v>7</v>
      </c>
      <c r="F22" s="66"/>
      <c r="G22" s="66"/>
      <c r="H22" s="67"/>
      <c r="I22" s="66" t="s">
        <v>7</v>
      </c>
      <c r="J22" s="68"/>
      <c r="K22" s="68"/>
    </row>
    <row r="23" spans="1:11" s="2" customFormat="1" ht="13.5" customHeight="1">
      <c r="A23" s="16"/>
      <c r="B23" s="178" t="s">
        <v>38</v>
      </c>
      <c r="C23" s="179"/>
      <c r="D23" s="180"/>
      <c r="E23" s="71"/>
      <c r="F23" s="69"/>
      <c r="G23" s="69"/>
      <c r="H23" s="70"/>
      <c r="I23" s="71"/>
      <c r="J23" s="59" t="s">
        <v>7</v>
      </c>
      <c r="K23" s="72"/>
    </row>
    <row r="24" spans="1:11" s="7" customFormat="1" ht="13.5" customHeight="1">
      <c r="A24" s="17"/>
      <c r="B24" s="175" t="s">
        <v>39</v>
      </c>
      <c r="C24" s="176"/>
      <c r="D24" s="177"/>
      <c r="E24" s="73"/>
      <c r="F24" s="61"/>
      <c r="G24" s="61"/>
      <c r="H24" s="55">
        <f>IF(E24&lt;&gt;0,ROUND(G24/E24,2),)</f>
        <v>0</v>
      </c>
      <c r="I24" s="73"/>
      <c r="J24" s="55">
        <f>IF(E24&lt;&gt;0,ROUND(I24/E24,2),)</f>
        <v>0</v>
      </c>
      <c r="K24" s="55">
        <f>IF(G24&lt;&gt;0,ROUND(I24/G24,2),)</f>
        <v>0</v>
      </c>
    </row>
    <row r="25" spans="1:11" s="18" customFormat="1" ht="15" customHeight="1">
      <c r="A25" s="41" t="s">
        <v>51</v>
      </c>
      <c r="B25" s="172" t="s">
        <v>52</v>
      </c>
      <c r="C25" s="173"/>
      <c r="D25" s="174"/>
      <c r="E25" s="74">
        <v>106.6</v>
      </c>
      <c r="F25" s="74">
        <v>34.3</v>
      </c>
      <c r="G25" s="74"/>
      <c r="H25" s="55">
        <f>IF(E25&lt;&gt;0,ROUND(G25/E25,2),)</f>
        <v>0</v>
      </c>
      <c r="I25" s="74"/>
      <c r="J25" s="55">
        <f>IF(E25&lt;&gt;0,ROUND(I25/E25,2),)</f>
        <v>0</v>
      </c>
      <c r="K25" s="55">
        <f>IF(G25&lt;&gt;0,ROUND(I25/G25,2),)</f>
        <v>0</v>
      </c>
    </row>
    <row r="26" spans="1:11" s="2" customFormat="1" ht="13.5" customHeight="1">
      <c r="A26" s="41" t="s">
        <v>53</v>
      </c>
      <c r="B26" s="172" t="s">
        <v>61</v>
      </c>
      <c r="C26" s="173"/>
      <c r="D26" s="174"/>
      <c r="E26" s="57"/>
      <c r="F26" s="58"/>
      <c r="G26" s="58"/>
      <c r="H26" s="75"/>
      <c r="I26" s="57"/>
      <c r="J26" s="76"/>
      <c r="K26" s="75"/>
    </row>
    <row r="27" spans="1:11" s="2" customFormat="1" ht="13.5" customHeight="1">
      <c r="A27" s="41"/>
      <c r="B27" s="178" t="s">
        <v>40</v>
      </c>
      <c r="C27" s="179"/>
      <c r="D27" s="180"/>
      <c r="E27" s="78">
        <v>61.47</v>
      </c>
      <c r="F27" s="77">
        <v>15.36</v>
      </c>
      <c r="G27" s="78"/>
      <c r="H27" s="79">
        <f>IF(E27&lt;&gt;0,ROUND(G27/E27,2),)</f>
        <v>0</v>
      </c>
      <c r="I27" s="78"/>
      <c r="J27" s="79">
        <f>IF(E27&lt;&gt;0,ROUND(I27/E27,2),)</f>
        <v>0</v>
      </c>
      <c r="K27" s="79">
        <f>IF(G27&lt;&gt;0,ROUND(I27/G27,2),)</f>
        <v>0</v>
      </c>
    </row>
    <row r="28" spans="1:11" s="2" customFormat="1" ht="14.25" customHeight="1">
      <c r="A28" s="9"/>
      <c r="B28" s="175" t="s">
        <v>41</v>
      </c>
      <c r="C28" s="176"/>
      <c r="D28" s="177"/>
      <c r="E28" s="81"/>
      <c r="F28" s="81"/>
      <c r="G28" s="81"/>
      <c r="H28" s="82"/>
      <c r="I28" s="81"/>
      <c r="J28" s="82"/>
      <c r="K28" s="82"/>
    </row>
    <row r="29" spans="1:11" s="2" customFormat="1" ht="13.5" customHeight="1">
      <c r="A29" s="9" t="s">
        <v>54</v>
      </c>
      <c r="B29" s="127" t="s">
        <v>17</v>
      </c>
      <c r="C29" s="128"/>
      <c r="D29" s="129"/>
      <c r="E29" s="61">
        <v>212.5</v>
      </c>
      <c r="F29" s="63">
        <v>45.6</v>
      </c>
      <c r="G29" s="61"/>
      <c r="H29" s="55">
        <f aca="true" t="shared" si="0" ref="H29:H36">IF(E29&lt;&gt;0,ROUND(G29/E29,2),)</f>
        <v>0</v>
      </c>
      <c r="I29" s="61"/>
      <c r="J29" s="55">
        <f>IF(E29&lt;&gt;0,ROUND(I29/E29,2),)</f>
        <v>0</v>
      </c>
      <c r="K29" s="55">
        <f>IF(G29&lt;&gt;0,ROUND(I29/G29,2),)</f>
        <v>0</v>
      </c>
    </row>
    <row r="30" spans="1:11" s="2" customFormat="1" ht="13.5" customHeight="1">
      <c r="A30" s="10" t="s">
        <v>16</v>
      </c>
      <c r="B30" s="154" t="s">
        <v>76</v>
      </c>
      <c r="C30" s="155"/>
      <c r="D30" s="156"/>
      <c r="E30" s="56">
        <v>120</v>
      </c>
      <c r="F30" s="54">
        <v>30</v>
      </c>
      <c r="G30" s="56"/>
      <c r="H30" s="55">
        <f t="shared" si="0"/>
        <v>0</v>
      </c>
      <c r="I30" s="56"/>
      <c r="J30" s="55">
        <f>IF(E30&lt;&gt;0,ROUND(I30/E30,2),)</f>
        <v>0</v>
      </c>
      <c r="K30" s="55">
        <f>IF(G30&lt;&gt;0,ROUND(I30/G30,2),)</f>
        <v>0</v>
      </c>
    </row>
    <row r="31" spans="1:11" s="2" customFormat="1" ht="13.5" customHeight="1">
      <c r="A31" s="40" t="s">
        <v>79</v>
      </c>
      <c r="B31" s="133" t="s">
        <v>77</v>
      </c>
      <c r="C31" s="134"/>
      <c r="D31" s="135"/>
      <c r="E31" s="56">
        <v>120</v>
      </c>
      <c r="F31" s="54">
        <v>30</v>
      </c>
      <c r="G31" s="56"/>
      <c r="H31" s="55"/>
      <c r="I31" s="56"/>
      <c r="J31" s="55"/>
      <c r="K31" s="55"/>
    </row>
    <row r="32" spans="1:11" s="2" customFormat="1" ht="13.5" customHeight="1">
      <c r="A32" s="40" t="s">
        <v>80</v>
      </c>
      <c r="B32" s="136" t="s">
        <v>78</v>
      </c>
      <c r="C32" s="137"/>
      <c r="D32" s="138"/>
      <c r="E32" s="56"/>
      <c r="F32" s="54"/>
      <c r="G32" s="56"/>
      <c r="H32" s="55">
        <f t="shared" si="0"/>
        <v>0</v>
      </c>
      <c r="I32" s="56"/>
      <c r="J32" s="55"/>
      <c r="K32" s="55"/>
    </row>
    <row r="33" spans="1:11" s="2" customFormat="1" ht="15.75" customHeight="1">
      <c r="A33" s="113" t="s">
        <v>35</v>
      </c>
      <c r="B33" s="166" t="s">
        <v>81</v>
      </c>
      <c r="C33" s="167"/>
      <c r="D33" s="168"/>
      <c r="E33" s="55">
        <v>1997.94</v>
      </c>
      <c r="F33" s="55">
        <v>682.19</v>
      </c>
      <c r="G33" s="55"/>
      <c r="H33" s="55">
        <f t="shared" si="0"/>
        <v>0</v>
      </c>
      <c r="I33" s="55">
        <f>ROUND(I15+I16+I17+I19+I20+I21+I30,2)</f>
        <v>0</v>
      </c>
      <c r="J33" s="55">
        <f>IF(E33&lt;&gt;0,ROUND(I33/E33,2),)</f>
        <v>0</v>
      </c>
      <c r="K33" s="55">
        <f>IF(G33&lt;&gt;0,ROUND(I33/G33,2),)</f>
        <v>0</v>
      </c>
    </row>
    <row r="34" spans="1:11" s="2" customFormat="1" ht="13.5" customHeight="1">
      <c r="A34" s="114" t="s">
        <v>84</v>
      </c>
      <c r="B34" s="145" t="s">
        <v>74</v>
      </c>
      <c r="C34" s="146"/>
      <c r="D34" s="147"/>
      <c r="E34" s="55">
        <f>ROUND(E33*E46/100,2)</f>
        <v>1997.94</v>
      </c>
      <c r="F34" s="55">
        <v>682.19</v>
      </c>
      <c r="G34" s="55"/>
      <c r="H34" s="55">
        <f t="shared" si="0"/>
        <v>0</v>
      </c>
      <c r="I34" s="55">
        <f>ROUND(I33*I46/100,2)</f>
        <v>0</v>
      </c>
      <c r="J34" s="55">
        <f>IF(E34&lt;&gt;0,ROUND(I34/E34,2),)</f>
        <v>0</v>
      </c>
      <c r="K34" s="55">
        <f>IF(G34&lt;&gt;0,ROUND(I34/G34,2),)</f>
        <v>0</v>
      </c>
    </row>
    <row r="35" spans="1:11" s="2" customFormat="1" ht="15" customHeight="1">
      <c r="A35" s="3" t="s">
        <v>55</v>
      </c>
      <c r="B35" s="142" t="s">
        <v>82</v>
      </c>
      <c r="C35" s="143"/>
      <c r="D35" s="144"/>
      <c r="E35" s="55">
        <v>61.37</v>
      </c>
      <c r="F35" s="55">
        <v>165.44</v>
      </c>
      <c r="G35" s="55"/>
      <c r="H35" s="55">
        <f t="shared" si="0"/>
        <v>0</v>
      </c>
      <c r="I35" s="55"/>
      <c r="J35" s="55">
        <f>IF(E35&lt;&gt;0,ROUND(I35/E35,2),)</f>
        <v>0</v>
      </c>
      <c r="K35" s="55">
        <f>IF(G35&lt;&gt;0,ROUND(I35/G35,2),)</f>
        <v>0</v>
      </c>
    </row>
    <row r="36" spans="1:11" s="2" customFormat="1" ht="15" customHeight="1">
      <c r="A36" s="3" t="s">
        <v>83</v>
      </c>
      <c r="B36" s="145" t="s">
        <v>73</v>
      </c>
      <c r="C36" s="146"/>
      <c r="D36" s="147"/>
      <c r="E36" s="55">
        <v>61.37</v>
      </c>
      <c r="F36" s="55">
        <v>165.44</v>
      </c>
      <c r="G36" s="55"/>
      <c r="H36" s="55">
        <f t="shared" si="0"/>
        <v>0</v>
      </c>
      <c r="I36" s="55">
        <f>ROUND(I35*I46/100,2)</f>
        <v>0</v>
      </c>
      <c r="J36" s="55">
        <f>IF(E36&lt;&gt;0,ROUND(I36/E36,2),)</f>
        <v>0</v>
      </c>
      <c r="K36" s="55">
        <f>IF(G36&lt;&gt;0,ROUND(I36/G36,2),)</f>
        <v>0</v>
      </c>
    </row>
    <row r="37" spans="1:11" s="2" customFormat="1" ht="15" customHeight="1">
      <c r="A37" s="3" t="s">
        <v>56</v>
      </c>
      <c r="B37" s="169" t="s">
        <v>45</v>
      </c>
      <c r="C37" s="170"/>
      <c r="D37" s="171"/>
      <c r="E37" s="123">
        <v>3.07</v>
      </c>
      <c r="F37" s="123">
        <v>24.3</v>
      </c>
      <c r="G37" s="123"/>
      <c r="H37" s="83"/>
      <c r="I37" s="123"/>
      <c r="J37" s="83" t="s">
        <v>7</v>
      </c>
      <c r="K37" s="83" t="s">
        <v>7</v>
      </c>
    </row>
    <row r="38" spans="1:11" s="2" customFormat="1" ht="15" customHeight="1">
      <c r="A38" s="3" t="s">
        <v>57</v>
      </c>
      <c r="B38" s="142" t="s">
        <v>85</v>
      </c>
      <c r="C38" s="143"/>
      <c r="D38" s="144"/>
      <c r="E38" s="55">
        <v>2059.31</v>
      </c>
      <c r="F38" s="55">
        <v>847.63</v>
      </c>
      <c r="G38" s="55"/>
      <c r="H38" s="55">
        <f>IF(E38&lt;&gt;0,ROUND(G38/E38,2),)</f>
        <v>0</v>
      </c>
      <c r="I38" s="55">
        <f>I33+I35</f>
        <v>0</v>
      </c>
      <c r="J38" s="55">
        <f>IF(E38&lt;&gt;0,ROUND(I38/E38,2),)</f>
        <v>0</v>
      </c>
      <c r="K38" s="55">
        <f>IF(G38&lt;&gt;0,ROUND(I38/G38,2),)</f>
        <v>0</v>
      </c>
    </row>
    <row r="39" spans="1:11" s="2" customFormat="1" ht="15" customHeight="1">
      <c r="A39" s="3" t="s">
        <v>86</v>
      </c>
      <c r="B39" s="145" t="s">
        <v>73</v>
      </c>
      <c r="C39" s="146"/>
      <c r="D39" s="147"/>
      <c r="E39" s="55">
        <v>2059.31</v>
      </c>
      <c r="F39" s="55">
        <v>847.63</v>
      </c>
      <c r="G39" s="55"/>
      <c r="H39" s="55">
        <f>IF(E39&lt;&gt;0,ROUND(G39/E39,2),)</f>
        <v>0</v>
      </c>
      <c r="I39" s="55">
        <f>ROUND(I38*I46/100,2)</f>
        <v>0</v>
      </c>
      <c r="J39" s="55">
        <f>IF(E39&lt;&gt;0,ROUND(I39/E39,2),)</f>
        <v>0</v>
      </c>
      <c r="K39" s="55">
        <f>IF(G39&lt;&gt;0,ROUND(I39/G39,2),)</f>
        <v>0</v>
      </c>
    </row>
    <row r="40" spans="1:11" s="2" customFormat="1" ht="15" customHeight="1">
      <c r="A40" s="11" t="s">
        <v>58</v>
      </c>
      <c r="B40" s="166" t="s">
        <v>46</v>
      </c>
      <c r="C40" s="167"/>
      <c r="D40" s="168"/>
      <c r="E40" s="124">
        <v>1120.41</v>
      </c>
      <c r="F40" s="124">
        <v>1074.3</v>
      </c>
      <c r="G40" s="124"/>
      <c r="H40" s="55">
        <f>IF(E40&lt;&gt;0,ROUND(G40/E40,2),)</f>
        <v>0</v>
      </c>
      <c r="I40" s="124"/>
      <c r="J40" s="55">
        <f>IF(E40&lt;&gt;0,ROUND(I40/E40,3),)</f>
        <v>0</v>
      </c>
      <c r="K40" s="55">
        <f>IF(G40&lt;&gt;0,ROUND(I40/G40,2),)</f>
        <v>0</v>
      </c>
    </row>
    <row r="41" spans="1:11" s="2" customFormat="1" ht="15" customHeight="1">
      <c r="A41" s="115"/>
      <c r="B41" s="116"/>
      <c r="C41" s="117"/>
      <c r="D41" s="118"/>
      <c r="E41" s="120"/>
      <c r="F41" s="119"/>
      <c r="G41" s="120"/>
      <c r="H41" s="121"/>
      <c r="I41" s="120"/>
      <c r="J41" s="121"/>
      <c r="K41" s="121"/>
    </row>
    <row r="42" spans="1:12" s="2" customFormat="1" ht="15.75" customHeight="1">
      <c r="A42" s="130" t="s">
        <v>75</v>
      </c>
      <c r="B42" s="139" t="s">
        <v>67</v>
      </c>
      <c r="C42" s="140"/>
      <c r="D42" s="141"/>
      <c r="E42" s="84">
        <v>1859</v>
      </c>
      <c r="F42" s="84">
        <v>795.07</v>
      </c>
      <c r="G42" s="56"/>
      <c r="H42" s="55"/>
      <c r="I42" s="84"/>
      <c r="J42" s="55"/>
      <c r="K42" s="55"/>
      <c r="L42" s="23"/>
    </row>
    <row r="43" spans="1:12" s="2" customFormat="1" ht="15.75">
      <c r="A43" s="131"/>
      <c r="B43" s="99" t="s">
        <v>59</v>
      </c>
      <c r="C43" s="100"/>
      <c r="E43" s="56">
        <v>1838</v>
      </c>
      <c r="F43" s="56">
        <v>789.01</v>
      </c>
      <c r="G43" s="56"/>
      <c r="H43" s="55"/>
      <c r="I43" s="56"/>
      <c r="J43" s="55"/>
      <c r="K43" s="55"/>
      <c r="L43" s="23"/>
    </row>
    <row r="44" spans="1:11" s="2" customFormat="1" ht="13.5" customHeight="1">
      <c r="A44" s="131"/>
      <c r="B44" s="127" t="s">
        <v>70</v>
      </c>
      <c r="C44" s="128"/>
      <c r="D44" s="129"/>
      <c r="E44" s="96">
        <v>1838</v>
      </c>
      <c r="F44" s="56">
        <v>789.01</v>
      </c>
      <c r="G44" s="56"/>
      <c r="H44" s="55"/>
      <c r="I44" s="96"/>
      <c r="J44" s="97"/>
      <c r="K44" s="97"/>
    </row>
    <row r="45" spans="1:11" s="2" customFormat="1" ht="13.5" customHeight="1">
      <c r="A45" s="131"/>
      <c r="B45" s="127" t="s">
        <v>71</v>
      </c>
      <c r="C45" s="128"/>
      <c r="D45" s="129"/>
      <c r="E45" s="80">
        <v>872</v>
      </c>
      <c r="F45" s="81">
        <v>447.77</v>
      </c>
      <c r="G45" s="81"/>
      <c r="H45" s="55"/>
      <c r="I45" s="80"/>
      <c r="J45" s="97"/>
      <c r="K45" s="97"/>
    </row>
    <row r="46" spans="1:11" s="2" customFormat="1" ht="27.75" customHeight="1">
      <c r="A46" s="131"/>
      <c r="B46" s="172" t="s">
        <v>87</v>
      </c>
      <c r="C46" s="173"/>
      <c r="D46" s="174"/>
      <c r="E46" s="126">
        <v>100</v>
      </c>
      <c r="F46" s="81">
        <v>100</v>
      </c>
      <c r="G46" s="81"/>
      <c r="H46" s="55"/>
      <c r="I46" s="126"/>
      <c r="J46" s="97"/>
      <c r="K46" s="97"/>
    </row>
    <row r="47" spans="1:12" s="2" customFormat="1" ht="14.25" customHeight="1">
      <c r="A47" s="131"/>
      <c r="B47" s="127" t="s">
        <v>68</v>
      </c>
      <c r="C47" s="128"/>
      <c r="D47" s="129"/>
      <c r="E47" s="56">
        <v>56</v>
      </c>
      <c r="F47" s="56">
        <v>75</v>
      </c>
      <c r="G47" s="56"/>
      <c r="H47" s="85"/>
      <c r="I47" s="56"/>
      <c r="J47" s="85"/>
      <c r="K47" s="85"/>
      <c r="L47" s="23"/>
    </row>
    <row r="48" spans="1:12" s="2" customFormat="1" ht="17.25">
      <c r="A48" s="131"/>
      <c r="B48" s="101" t="s">
        <v>64</v>
      </c>
      <c r="C48" s="102"/>
      <c r="D48" s="106"/>
      <c r="E48" s="103" t="s">
        <v>91</v>
      </c>
      <c r="F48" s="103" t="s">
        <v>91</v>
      </c>
      <c r="G48" s="103"/>
      <c r="H48" s="104"/>
      <c r="I48" s="103"/>
      <c r="J48" s="104"/>
      <c r="K48" s="104"/>
      <c r="L48" s="23"/>
    </row>
    <row r="49" spans="1:12" s="2" customFormat="1" ht="14.25" customHeight="1">
      <c r="A49" s="131"/>
      <c r="B49" s="105" t="s">
        <v>42</v>
      </c>
      <c r="C49" s="111"/>
      <c r="D49" s="106"/>
      <c r="E49" s="86"/>
      <c r="F49" s="87"/>
      <c r="G49" s="87"/>
      <c r="H49" s="88"/>
      <c r="I49" s="86"/>
      <c r="J49" s="88"/>
      <c r="K49" s="89"/>
      <c r="L49" s="14"/>
    </row>
    <row r="50" spans="1:11" s="2" customFormat="1" ht="15.75">
      <c r="A50" s="131"/>
      <c r="B50" s="98" t="s">
        <v>48</v>
      </c>
      <c r="C50" s="110"/>
      <c r="D50" s="24"/>
      <c r="E50" s="90">
        <v>155.6</v>
      </c>
      <c r="F50" s="91">
        <v>155.6</v>
      </c>
      <c r="G50" s="91"/>
      <c r="H50" s="55"/>
      <c r="I50" s="90"/>
      <c r="J50" s="92"/>
      <c r="K50" s="92"/>
    </row>
    <row r="51" spans="1:11" s="2" customFormat="1" ht="15.75">
      <c r="A51" s="131"/>
      <c r="B51" s="99" t="s">
        <v>49</v>
      </c>
      <c r="C51" s="112"/>
      <c r="D51" s="107"/>
      <c r="E51" s="90">
        <v>33.8</v>
      </c>
      <c r="F51" s="93">
        <v>32.27</v>
      </c>
      <c r="G51" s="94"/>
      <c r="H51" s="55"/>
      <c r="I51" s="90"/>
      <c r="J51" s="92"/>
      <c r="K51" s="92"/>
    </row>
    <row r="52" spans="1:11" s="2" customFormat="1" ht="15.75">
      <c r="A52" s="132"/>
      <c r="B52" s="108" t="s">
        <v>43</v>
      </c>
      <c r="C52" s="108"/>
      <c r="D52" s="109"/>
      <c r="E52" s="90">
        <v>0.8</v>
      </c>
      <c r="F52" s="93">
        <v>0.8</v>
      </c>
      <c r="G52" s="93"/>
      <c r="H52" s="95"/>
      <c r="I52" s="90"/>
      <c r="J52" s="95"/>
      <c r="K52" s="95"/>
    </row>
    <row r="53" s="2" customFormat="1" ht="12">
      <c r="A53" s="1"/>
    </row>
    <row r="54" s="2" customFormat="1" ht="12">
      <c r="A54" s="1"/>
    </row>
    <row r="55" spans="1:6" s="2" customFormat="1" ht="12">
      <c r="A55" s="1"/>
      <c r="D55" s="2" t="s">
        <v>94</v>
      </c>
      <c r="F55" s="2" t="s">
        <v>95</v>
      </c>
    </row>
    <row r="56" s="2" customFormat="1" ht="12">
      <c r="A56" s="1"/>
    </row>
    <row r="57" s="2" customFormat="1" ht="12">
      <c r="A57" s="1"/>
    </row>
    <row r="58" s="2" customFormat="1" ht="12">
      <c r="A58" s="1"/>
    </row>
    <row r="59" s="2" customFormat="1" ht="12">
      <c r="A59" s="1"/>
    </row>
  </sheetData>
  <sheetProtection/>
  <mergeCells count="42">
    <mergeCell ref="A1:K1"/>
    <mergeCell ref="A2:K2"/>
    <mergeCell ref="A3:K3"/>
    <mergeCell ref="E6:F6"/>
    <mergeCell ref="B16:D16"/>
    <mergeCell ref="B10:D10"/>
    <mergeCell ref="D5:H5"/>
    <mergeCell ref="B4:J4"/>
    <mergeCell ref="B15:D15"/>
    <mergeCell ref="B14:D14"/>
    <mergeCell ref="B24:D24"/>
    <mergeCell ref="B23:D23"/>
    <mergeCell ref="B22:D22"/>
    <mergeCell ref="B33:D33"/>
    <mergeCell ref="B25:D25"/>
    <mergeCell ref="B27:D27"/>
    <mergeCell ref="B30:D30"/>
    <mergeCell ref="B40:D40"/>
    <mergeCell ref="B35:D35"/>
    <mergeCell ref="B37:D37"/>
    <mergeCell ref="B36:D36"/>
    <mergeCell ref="B26:D26"/>
    <mergeCell ref="B46:D46"/>
    <mergeCell ref="B28:D28"/>
    <mergeCell ref="B29:D29"/>
    <mergeCell ref="I7:K7"/>
    <mergeCell ref="B18:D18"/>
    <mergeCell ref="B21:D21"/>
    <mergeCell ref="B8:D8"/>
    <mergeCell ref="B19:D19"/>
    <mergeCell ref="B20:D20"/>
    <mergeCell ref="B17:D17"/>
    <mergeCell ref="B47:D47"/>
    <mergeCell ref="A42:A52"/>
    <mergeCell ref="B31:D31"/>
    <mergeCell ref="B32:D32"/>
    <mergeCell ref="B44:D44"/>
    <mergeCell ref="B45:D45"/>
    <mergeCell ref="B42:D42"/>
    <mergeCell ref="B38:D38"/>
    <mergeCell ref="B39:D39"/>
    <mergeCell ref="B34:D34"/>
  </mergeCells>
  <printOptions/>
  <pageMargins left="0" right="0" top="0.31496062992125984" bottom="0.1968503937007874" header="0.1968503937007874" footer="0.11811023622047245"/>
  <pageSetup horizontalDpi="120" verticalDpi="120" orientation="portrait" paperSize="9" scale="97" r:id="rId1"/>
  <headerFooter alignWithMargins="0">
    <oddFooter>&amp;L&amp;"Times New Roman,курсив"&amp;7&amp;Z&amp;F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Цацулин В.А.</dc:creator>
  <cp:keywords/>
  <dc:description/>
  <cp:lastModifiedBy>Пользователь</cp:lastModifiedBy>
  <cp:lastPrinted>2012-08-03T19:30:22Z</cp:lastPrinted>
  <dcterms:created xsi:type="dcterms:W3CDTF">1998-10-19T07:52:16Z</dcterms:created>
  <dcterms:modified xsi:type="dcterms:W3CDTF">2012-08-03T19:31:49Z</dcterms:modified>
  <cp:category/>
  <cp:version/>
  <cp:contentType/>
  <cp:contentStatus/>
</cp:coreProperties>
</file>